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ปี 2559" sheetId="1" r:id="rId1"/>
    <sheet name="Sheet2" sheetId="2" r:id="rId2"/>
    <sheet name="ปี2560" sheetId="4" r:id="rId3"/>
    <sheet name="Sheet3" sheetId="3" r:id="rId4"/>
  </sheets>
  <definedNames>
    <definedName name="_xlnm.Print_Area" localSheetId="0">'ปี 2559'!$A$1:$M$26</definedName>
  </definedNames>
  <calcPr calcId="144525"/>
</workbook>
</file>

<file path=xl/calcChain.xml><?xml version="1.0" encoding="utf-8"?>
<calcChain xmlns="http://schemas.openxmlformats.org/spreadsheetml/2006/main">
  <c r="F18" i="1" l="1"/>
  <c r="G18" i="1" l="1"/>
  <c r="I7" i="1"/>
  <c r="I8" i="1"/>
  <c r="I9" i="1"/>
  <c r="I10" i="1"/>
  <c r="I11" i="1"/>
  <c r="I12" i="1"/>
  <c r="I13" i="1"/>
  <c r="I14" i="1"/>
  <c r="I15" i="1"/>
  <c r="I16" i="1"/>
  <c r="I17" i="1"/>
  <c r="H7" i="1"/>
  <c r="H8" i="1"/>
  <c r="H9" i="1"/>
  <c r="H10" i="1"/>
  <c r="H11" i="1"/>
  <c r="H12" i="1"/>
  <c r="H13" i="1"/>
  <c r="H14" i="1"/>
  <c r="H15" i="1"/>
  <c r="H16" i="1"/>
  <c r="H17" i="1"/>
  <c r="I6" i="1"/>
  <c r="H6" i="1"/>
  <c r="I18" i="1" l="1"/>
  <c r="H18" i="1"/>
  <c r="F5" i="3"/>
  <c r="F6" i="3"/>
  <c r="F7" i="3"/>
  <c r="F8" i="3"/>
  <c r="F9" i="3"/>
  <c r="F10" i="3"/>
  <c r="F11" i="3"/>
  <c r="F12" i="3"/>
  <c r="F13" i="3"/>
  <c r="F4" i="3"/>
  <c r="D14" i="3"/>
  <c r="E14" i="3"/>
  <c r="C14" i="3"/>
  <c r="L18" i="4"/>
  <c r="L7" i="4"/>
  <c r="L8" i="4"/>
  <c r="L9" i="4"/>
  <c r="L10" i="4"/>
  <c r="L11" i="4"/>
  <c r="L12" i="4"/>
  <c r="L13" i="4"/>
  <c r="L14" i="4"/>
  <c r="L15" i="4"/>
  <c r="L16" i="4"/>
  <c r="L17" i="4"/>
  <c r="L6" i="4"/>
  <c r="M18" i="4"/>
  <c r="K18" i="4"/>
  <c r="E18" i="4"/>
  <c r="C18" i="4"/>
  <c r="B18" i="4"/>
  <c r="C7" i="4"/>
  <c r="M7" i="4" s="1"/>
  <c r="C8" i="4"/>
  <c r="M8" i="4" s="1"/>
  <c r="C10" i="4"/>
  <c r="M10" i="4" s="1"/>
  <c r="C11" i="4"/>
  <c r="B11" i="4"/>
  <c r="C12" i="4"/>
  <c r="M12" i="4" s="1"/>
  <c r="C13" i="4"/>
  <c r="M13" i="4" s="1"/>
  <c r="C14" i="4"/>
  <c r="M14" i="4" s="1"/>
  <c r="J18" i="4"/>
  <c r="I18" i="4"/>
  <c r="H18" i="4"/>
  <c r="G18" i="4"/>
  <c r="D18" i="4"/>
  <c r="M17" i="4"/>
  <c r="M16" i="4"/>
  <c r="M15" i="4"/>
  <c r="M11" i="4"/>
  <c r="M9" i="4"/>
  <c r="M6" i="4"/>
  <c r="F14" i="3" l="1"/>
  <c r="D18" i="1"/>
  <c r="E18" i="1"/>
  <c r="J18" i="1"/>
  <c r="K18" i="1"/>
  <c r="B18" i="1" l="1"/>
  <c r="C18" i="1"/>
  <c r="M18" i="1"/>
  <c r="L18" i="1"/>
</calcChain>
</file>

<file path=xl/sharedStrings.xml><?xml version="1.0" encoding="utf-8"?>
<sst xmlns="http://schemas.openxmlformats.org/spreadsheetml/2006/main" count="114" uniqueCount="86">
  <si>
    <t>เดือน</t>
  </si>
  <si>
    <t>วิธีตกลงราคา</t>
  </si>
  <si>
    <t>ครั้ง</t>
  </si>
  <si>
    <t>จำนวนเงิน</t>
  </si>
  <si>
    <t>วิธีสอบราคา</t>
  </si>
  <si>
    <t>ด้วยวิธีการทางอิเล็กทรอนิกส์</t>
  </si>
  <si>
    <t xml:space="preserve">วิธีประกวดราคา </t>
  </si>
  <si>
    <t>วิธีพิเศษ</t>
  </si>
  <si>
    <t>วิธีกรณีพิเศษ</t>
  </si>
  <si>
    <t>รวม</t>
  </si>
  <si>
    <t xml:space="preserve">      รวม</t>
  </si>
  <si>
    <t>รายงานการวิเคราะห์ผลการจัดซื้อจัดจ้าง ประจำปีงบประมาณ 2560</t>
  </si>
  <si>
    <t>องค์การบริหารส่วนตำบลท่าดี</t>
  </si>
  <si>
    <t>ลำดับ</t>
  </si>
  <si>
    <t>โครงการ</t>
  </si>
  <si>
    <t>แหล่งเงิน</t>
  </si>
  <si>
    <t>จำนวน</t>
  </si>
  <si>
    <t>(บาท)</t>
  </si>
  <si>
    <t>งบประมาณที่</t>
  </si>
  <si>
    <t>ใช้จริง (บาท)</t>
  </si>
  <si>
    <t>ผลต่าง</t>
  </si>
  <si>
    <t>คิดเป็น</t>
  </si>
  <si>
    <t>ร้อยละ</t>
  </si>
  <si>
    <t>ประเภทการจัดหา</t>
  </si>
  <si>
    <t>ซื้อ</t>
  </si>
  <si>
    <t>จ้าง</t>
  </si>
  <si>
    <t>เช่า</t>
  </si>
  <si>
    <t>งบประมาณแยกตามวิธีการจัดหา</t>
  </si>
  <si>
    <t>ตกลงราคา</t>
  </si>
  <si>
    <t>สอบราคา</t>
  </si>
  <si>
    <t>e-Auction</t>
  </si>
  <si>
    <t>พิเศษ</t>
  </si>
  <si>
    <t>กรณีพิเศษ</t>
  </si>
  <si>
    <t>จ้างที่ปรึกษา</t>
  </si>
  <si>
    <t>(1)</t>
  </si>
  <si>
    <t>(2)</t>
  </si>
  <si>
    <t>(1)-(2)</t>
  </si>
  <si>
    <t>รายงานผลการจัดซื้อจัดจ้าง ประจำปีงบประมาณ พ.ศ. 2560</t>
  </si>
  <si>
    <t xml:space="preserve"> ตุลาคม 2559</t>
  </si>
  <si>
    <t xml:space="preserve"> พฤศจิกายน 2559</t>
  </si>
  <si>
    <t xml:space="preserve"> ธันวาคม 2559</t>
  </si>
  <si>
    <t xml:space="preserve"> มกราคม 2560</t>
  </si>
  <si>
    <t xml:space="preserve"> กุมภาพันธ์ 2560</t>
  </si>
  <si>
    <t xml:space="preserve"> มีนาคม 2560</t>
  </si>
  <si>
    <t xml:space="preserve"> เมษายน 2560</t>
  </si>
  <si>
    <t xml:space="preserve"> พฤษภาคม 2560</t>
  </si>
  <si>
    <t xml:space="preserve"> มิถุนายน 2560</t>
  </si>
  <si>
    <t xml:space="preserve"> กรกฏาคม 2560</t>
  </si>
  <si>
    <t xml:space="preserve"> สิงหาคม 2560</t>
  </si>
  <si>
    <t xml:space="preserve"> กันยายน 2560</t>
  </si>
  <si>
    <t>ราคากลาง</t>
  </si>
  <si>
    <t>โครงการก่อสร้างระบบประปาหมู่บ้านแบบหอถังเหล็ก หมู่ที่ 4 บ้านทุ่งควน</t>
  </si>
  <si>
    <t>วงเงินจัดสรร</t>
  </si>
  <si>
    <t>วงเงินที่ได้รับการคัดเลือก</t>
  </si>
  <si>
    <t>โครงการถมดินบริเวณที่ทำการสำนักงานอบต.ท่าดีหลังใหม่</t>
  </si>
  <si>
    <t>โครงการกอ่สร้างถนน คสล.สายวิโรจน์-เกาะตานาค หมู่ที่ 2 ตำบลท่าดี</t>
  </si>
  <si>
    <t>บุกเบิกถนนสายตาฟุ้ง-ยายผ่อง หมู่ที่ 4 ตำบลท่าดี</t>
  </si>
  <si>
    <t>ปรับปรุงถนน คสล.สายดินดอน-โคจร หมู่ที่ 3 ตำบลท่าดี</t>
  </si>
  <si>
    <t>ก่อสร้างถนน คสล.สายดอนขาม หมู่ที่ 5 ตำบลท่าดี</t>
  </si>
  <si>
    <t>ก่อสร้างถนน คสล.สายซอยไข่แดง หมู่ที่ 7 ตำบลท่าดี</t>
  </si>
  <si>
    <t>ขยายเขตประปาและปรับปรุงระบบเสียงตามสาย อบต.ท่าดี หมู่ที่ 1-7</t>
  </si>
  <si>
    <t>โครงการปรับปรุงหอกระจายข่าวหมู่บ้านหมู่ที่ 6 ตำบลท่าดี</t>
  </si>
  <si>
    <t>โครงการก่อสร้างโรงรถ ที่ทำการองค์การบริหารส่วนตำบลท่าดี</t>
  </si>
  <si>
    <t>รายละเอียดโครงการ</t>
  </si>
  <si>
    <t>ที่</t>
  </si>
  <si>
    <t>วงเงินที่สามารถประหยัดได้</t>
  </si>
  <si>
    <t>สรุปโครงการที่สามารถประหยัดงบประมาณได้ ในปีงบประมาณ พ.ศ. 2560</t>
  </si>
  <si>
    <t>วิธีคัดเลือก</t>
  </si>
  <si>
    <t>วิธีประกาศเชิญชวน</t>
  </si>
  <si>
    <t>(ลงชื่อ).............................................................................ผู้รายงาน</t>
  </si>
  <si>
    <t>(นายสุชาติ   ช่วยพิทักษ์)</t>
  </si>
  <si>
    <t>ตำแหน่ง  เจ้าพนักงานพัสดุ</t>
  </si>
  <si>
    <t>วิธีเฉพาะเจาะจง</t>
  </si>
  <si>
    <t>รายงานผลการจัดซื้อจัดจ้าง ประจำปีงบประมาณ พ.ศ. 2563</t>
  </si>
  <si>
    <t xml:space="preserve"> ตุลาคม 2562</t>
  </si>
  <si>
    <t xml:space="preserve"> พฤศจิกายน 2562</t>
  </si>
  <si>
    <t xml:space="preserve"> ธันวาคม 2562</t>
  </si>
  <si>
    <t xml:space="preserve"> มกราคม 2563</t>
  </si>
  <si>
    <t xml:space="preserve"> กุมภาพันธ์ 2563</t>
  </si>
  <si>
    <t xml:space="preserve"> มีนาคม 2563</t>
  </si>
  <si>
    <t xml:space="preserve"> เมษายน 2563</t>
  </si>
  <si>
    <t xml:space="preserve"> พฤษภาคม 2563</t>
  </si>
  <si>
    <t xml:space="preserve"> มิถุนายน 2563</t>
  </si>
  <si>
    <t xml:space="preserve"> กรกฏาคม 2563</t>
  </si>
  <si>
    <t xml:space="preserve"> สิงหาคม 2563</t>
  </si>
  <si>
    <t xml:space="preserve"> กันยายน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</si>
</sst>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2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8"/>
      <color theme="1"/>
      <name val="Angsana New"/>
      <family val="1"/>
    </font>
    <font>
      <sz val="14"/>
      <color theme="1"/>
      <name val="Angsana New"/>
      <family val="1"/>
    </font>
    <font>
      <sz val="15"/>
      <color theme="1"/>
      <name val="Angsana New"/>
      <family val="1"/>
    </font>
    <font>
      <sz val="15"/>
      <color theme="1"/>
      <name val="Tahoma"/>
      <family val="2"/>
      <charset val="222"/>
      <scheme val="minor"/>
    </font>
    <font>
      <b/>
      <sz val="15"/>
      <color theme="1"/>
      <name val="Angsana New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vertical="center"/>
    </xf>
    <xf numFmtId="0" fontId="2" fillId="0" borderId="7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43" fontId="1" fillId="0" borderId="12" xfId="1" applyFont="1" applyBorder="1"/>
    <xf numFmtId="43" fontId="1" fillId="0" borderId="14" xfId="1" applyFont="1" applyBorder="1"/>
    <xf numFmtId="17" fontId="1" fillId="0" borderId="12" xfId="0" applyNumberFormat="1" applyFont="1" applyBorder="1" applyAlignment="1">
      <alignment horizontal="left"/>
    </xf>
    <xf numFmtId="17" fontId="1" fillId="0" borderId="14" xfId="0" applyNumberFormat="1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43" fontId="1" fillId="0" borderId="16" xfId="1" applyFont="1" applyBorder="1"/>
    <xf numFmtId="0" fontId="1" fillId="0" borderId="1" xfId="0" applyFont="1" applyBorder="1"/>
    <xf numFmtId="43" fontId="1" fillId="0" borderId="18" xfId="1" applyFont="1" applyBorder="1" applyAlignment="1">
      <alignment horizontal="center"/>
    </xf>
    <xf numFmtId="187" fontId="1" fillId="0" borderId="18" xfId="1" applyNumberFormat="1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1" fontId="1" fillId="0" borderId="18" xfId="1" applyNumberFormat="1" applyFont="1" applyBorder="1" applyAlignment="1">
      <alignment horizontal="center"/>
    </xf>
    <xf numFmtId="43" fontId="1" fillId="0" borderId="1" xfId="1" applyFont="1" applyBorder="1" applyAlignment="1">
      <alignment horizontal="center"/>
    </xf>
    <xf numFmtId="187" fontId="1" fillId="0" borderId="18" xfId="1" applyNumberFormat="1" applyFont="1" applyBorder="1" applyAlignment="1"/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5" fillId="0" borderId="0" xfId="0" applyFont="1"/>
    <xf numFmtId="0" fontId="5" fillId="0" borderId="12" xfId="0" applyFont="1" applyBorder="1"/>
    <xf numFmtId="0" fontId="5" fillId="0" borderId="20" xfId="0" applyFont="1" applyBorder="1"/>
    <xf numFmtId="0" fontId="5" fillId="0" borderId="14" xfId="0" applyFont="1" applyBorder="1"/>
    <xf numFmtId="0" fontId="5" fillId="0" borderId="21" xfId="0" applyFont="1" applyBorder="1"/>
    <xf numFmtId="0" fontId="5" fillId="0" borderId="22" xfId="0" applyFont="1" applyBorder="1"/>
    <xf numFmtId="0" fontId="5" fillId="0" borderId="23" xfId="0" applyFont="1" applyBorder="1"/>
    <xf numFmtId="187" fontId="1" fillId="0" borderId="18" xfId="1" applyNumberFormat="1" applyFont="1" applyBorder="1" applyAlignment="1">
      <alignment horizontal="center" vertical="top"/>
    </xf>
    <xf numFmtId="0" fontId="1" fillId="0" borderId="20" xfId="0" applyFont="1" applyBorder="1" applyAlignment="1">
      <alignment wrapText="1"/>
    </xf>
    <xf numFmtId="43" fontId="1" fillId="0" borderId="12" xfId="1" applyFont="1" applyBorder="1" applyAlignment="1">
      <alignment vertical="top"/>
    </xf>
    <xf numFmtId="43" fontId="1" fillId="0" borderId="20" xfId="1" applyFont="1" applyBorder="1" applyAlignment="1">
      <alignment vertical="top"/>
    </xf>
    <xf numFmtId="0" fontId="1" fillId="0" borderId="21" xfId="0" applyFont="1" applyBorder="1" applyAlignment="1">
      <alignment wrapText="1"/>
    </xf>
    <xf numFmtId="43" fontId="1" fillId="0" borderId="14" xfId="1" applyFont="1" applyBorder="1" applyAlignment="1">
      <alignment vertical="top"/>
    </xf>
    <xf numFmtId="43" fontId="1" fillId="0" borderId="21" xfId="1" applyFont="1" applyBorder="1" applyAlignment="1">
      <alignment vertical="top"/>
    </xf>
    <xf numFmtId="43" fontId="1" fillId="0" borderId="22" xfId="1" applyFont="1" applyBorder="1" applyAlignment="1">
      <alignment vertical="top"/>
    </xf>
    <xf numFmtId="0" fontId="1" fillId="0" borderId="12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23" xfId="0" applyFont="1" applyBorder="1" applyAlignment="1">
      <alignment wrapText="1"/>
    </xf>
    <xf numFmtId="0" fontId="0" fillId="0" borderId="1" xfId="0" applyBorder="1"/>
    <xf numFmtId="43" fontId="1" fillId="0" borderId="1" xfId="0" applyNumberFormat="1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43" fontId="1" fillId="0" borderId="23" xfId="1" applyFont="1" applyBorder="1" applyAlignment="1">
      <alignment vertical="top"/>
    </xf>
    <xf numFmtId="0" fontId="6" fillId="0" borderId="0" xfId="0" applyFont="1"/>
    <xf numFmtId="0" fontId="7" fillId="0" borderId="0" xfId="0" applyFont="1"/>
    <xf numFmtId="17" fontId="6" fillId="0" borderId="12" xfId="0" applyNumberFormat="1" applyFont="1" applyBorder="1" applyAlignment="1">
      <alignment horizontal="left"/>
    </xf>
    <xf numFmtId="0" fontId="6" fillId="0" borderId="13" xfId="0" applyFont="1" applyBorder="1" applyAlignment="1">
      <alignment horizontal="center"/>
    </xf>
    <xf numFmtId="43" fontId="6" fillId="0" borderId="12" xfId="1" applyFont="1" applyBorder="1"/>
    <xf numFmtId="1" fontId="6" fillId="0" borderId="14" xfId="0" applyNumberFormat="1" applyFont="1" applyBorder="1" applyAlignment="1">
      <alignment horizontal="center"/>
    </xf>
    <xf numFmtId="17" fontId="6" fillId="0" borderId="14" xfId="0" applyNumberFormat="1" applyFont="1" applyBorder="1" applyAlignment="1">
      <alignment horizontal="left"/>
    </xf>
    <xf numFmtId="0" fontId="6" fillId="0" borderId="15" xfId="0" applyFont="1" applyBorder="1" applyAlignment="1">
      <alignment horizontal="center"/>
    </xf>
    <xf numFmtId="43" fontId="6" fillId="0" borderId="14" xfId="1" applyFont="1" applyBorder="1"/>
    <xf numFmtId="0" fontId="6" fillId="0" borderId="14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center"/>
    </xf>
    <xf numFmtId="43" fontId="6" fillId="0" borderId="16" xfId="1" applyFont="1" applyBorder="1"/>
    <xf numFmtId="43" fontId="6" fillId="0" borderId="24" xfId="1" applyFont="1" applyBorder="1"/>
    <xf numFmtId="43" fontId="6" fillId="0" borderId="22" xfId="1" applyFont="1" applyBorder="1"/>
    <xf numFmtId="0" fontId="6" fillId="0" borderId="1" xfId="0" applyFont="1" applyBorder="1"/>
    <xf numFmtId="187" fontId="6" fillId="0" borderId="18" xfId="1" applyNumberFormat="1" applyFont="1" applyBorder="1" applyAlignment="1">
      <alignment horizontal="center"/>
    </xf>
    <xf numFmtId="43" fontId="6" fillId="0" borderId="18" xfId="1" applyFont="1" applyBorder="1" applyAlignment="1">
      <alignment horizontal="center"/>
    </xf>
    <xf numFmtId="187" fontId="6" fillId="0" borderId="18" xfId="1" applyNumberFormat="1" applyFont="1" applyBorder="1" applyAlignment="1"/>
    <xf numFmtId="43" fontId="6" fillId="0" borderId="5" xfId="1" applyFont="1" applyBorder="1" applyAlignment="1">
      <alignment horizontal="center"/>
    </xf>
    <xf numFmtId="1" fontId="6" fillId="0" borderId="18" xfId="1" applyNumberFormat="1" applyFont="1" applyBorder="1" applyAlignment="1">
      <alignment horizontal="center"/>
    </xf>
    <xf numFmtId="43" fontId="6" fillId="0" borderId="1" xfId="1" applyFont="1" applyBorder="1" applyAlignment="1">
      <alignment horizontal="center"/>
    </xf>
    <xf numFmtId="0" fontId="8" fillId="0" borderId="9" xfId="0" applyFont="1" applyBorder="1" applyAlignment="1">
      <alignment vertical="center"/>
    </xf>
    <xf numFmtId="0" fontId="8" fillId="0" borderId="1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43" fontId="9" fillId="0" borderId="14" xfId="1" applyFont="1" applyBorder="1" applyAlignment="1">
      <alignment horizontal="right"/>
    </xf>
    <xf numFmtId="43" fontId="9" fillId="0" borderId="14" xfId="1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43" fontId="9" fillId="0" borderId="22" xfId="1" applyFont="1" applyBorder="1" applyAlignment="1">
      <alignment horizontal="left"/>
    </xf>
    <xf numFmtId="187" fontId="6" fillId="0" borderId="18" xfId="1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view="pageBreakPreview" zoomScaleNormal="100" zoomScaleSheetLayoutView="100" workbookViewId="0">
      <selection activeCell="C17" sqref="C17"/>
    </sheetView>
  </sheetViews>
  <sheetFormatPr defaultRowHeight="14.25" x14ac:dyDescent="0.2"/>
  <cols>
    <col min="1" max="1" width="17.25" customWidth="1"/>
    <col min="2" max="2" width="6.125" customWidth="1"/>
    <col min="3" max="3" width="13.5" customWidth="1"/>
    <col min="4" max="4" width="6.125" customWidth="1"/>
    <col min="5" max="5" width="12.75" customWidth="1"/>
    <col min="6" max="6" width="5.125" customWidth="1"/>
    <col min="7" max="7" width="12.125" customWidth="1"/>
    <col min="8" max="8" width="5.125" customWidth="1"/>
    <col min="9" max="9" width="12.875" customWidth="1"/>
    <col min="10" max="10" width="0.125" customWidth="1"/>
    <col min="11" max="11" width="12.125" hidden="1" customWidth="1"/>
    <col min="12" max="12" width="5" hidden="1" customWidth="1"/>
    <col min="13" max="13" width="13.75" hidden="1" customWidth="1"/>
  </cols>
  <sheetData>
    <row r="1" spans="1:17" ht="26.25" x14ac:dyDescent="0.55000000000000004">
      <c r="A1" s="93" t="s">
        <v>73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1"/>
      <c r="O1" s="1"/>
      <c r="P1" s="1"/>
      <c r="Q1" s="1"/>
    </row>
    <row r="2" spans="1:17" ht="23.25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s="58" customFormat="1" ht="23.25" customHeight="1" x14ac:dyDescent="0.45">
      <c r="A3" s="96" t="s">
        <v>0</v>
      </c>
      <c r="B3" s="94" t="s">
        <v>72</v>
      </c>
      <c r="C3" s="90"/>
      <c r="D3" s="89" t="s">
        <v>67</v>
      </c>
      <c r="E3" s="90"/>
      <c r="F3" s="89" t="s">
        <v>68</v>
      </c>
      <c r="G3" s="90"/>
      <c r="H3" s="89" t="s">
        <v>9</v>
      </c>
      <c r="I3" s="90"/>
      <c r="J3" s="57"/>
      <c r="K3" s="57"/>
      <c r="L3" s="57"/>
      <c r="M3" s="57"/>
    </row>
    <row r="4" spans="1:17" s="58" customFormat="1" ht="25.5" customHeight="1" x14ac:dyDescent="0.45">
      <c r="A4" s="97"/>
      <c r="B4" s="95"/>
      <c r="C4" s="92"/>
      <c r="D4" s="91"/>
      <c r="E4" s="92"/>
      <c r="F4" s="91"/>
      <c r="G4" s="92"/>
      <c r="H4" s="91"/>
      <c r="I4" s="92"/>
      <c r="J4" s="57"/>
      <c r="K4" s="57"/>
      <c r="L4" s="57"/>
      <c r="M4" s="57"/>
    </row>
    <row r="5" spans="1:17" s="58" customFormat="1" ht="25.5" customHeight="1" x14ac:dyDescent="0.45">
      <c r="A5" s="79"/>
      <c r="B5" s="80" t="s">
        <v>2</v>
      </c>
      <c r="C5" s="81" t="s">
        <v>3</v>
      </c>
      <c r="D5" s="81" t="s">
        <v>2</v>
      </c>
      <c r="E5" s="81" t="s">
        <v>3</v>
      </c>
      <c r="F5" s="81" t="s">
        <v>2</v>
      </c>
      <c r="G5" s="81" t="s">
        <v>3</v>
      </c>
      <c r="H5" s="81" t="s">
        <v>2</v>
      </c>
      <c r="I5" s="81" t="s">
        <v>3</v>
      </c>
      <c r="J5" s="57"/>
      <c r="K5" s="57"/>
      <c r="L5" s="57"/>
      <c r="M5" s="57"/>
    </row>
    <row r="6" spans="1:17" s="58" customFormat="1" ht="25.5" customHeight="1" x14ac:dyDescent="0.45">
      <c r="A6" s="59" t="s">
        <v>74</v>
      </c>
      <c r="B6" s="60">
        <v>18</v>
      </c>
      <c r="C6" s="61">
        <v>1027026</v>
      </c>
      <c r="D6" s="60"/>
      <c r="E6" s="61"/>
      <c r="F6" s="60"/>
      <c r="G6" s="61"/>
      <c r="H6" s="62">
        <f>B6+D6+F6</f>
        <v>18</v>
      </c>
      <c r="I6" s="61">
        <f>C6+E6+G6</f>
        <v>1027026</v>
      </c>
      <c r="J6" s="57"/>
      <c r="K6" s="57"/>
      <c r="L6" s="57"/>
      <c r="M6" s="57"/>
    </row>
    <row r="7" spans="1:17" s="58" customFormat="1" ht="25.5" customHeight="1" x14ac:dyDescent="0.5">
      <c r="A7" s="63" t="s">
        <v>75</v>
      </c>
      <c r="B7" s="64">
        <v>13</v>
      </c>
      <c r="C7" s="83">
        <v>496539</v>
      </c>
      <c r="D7" s="64"/>
      <c r="E7" s="65"/>
      <c r="F7" s="64"/>
      <c r="G7" s="65"/>
      <c r="H7" s="62">
        <f t="shared" ref="H7:H17" si="0">B7+D7+F7</f>
        <v>13</v>
      </c>
      <c r="I7" s="65">
        <f t="shared" ref="I7:I17" si="1">C7+E7+G7</f>
        <v>496539</v>
      </c>
      <c r="J7" s="57"/>
      <c r="K7" s="57"/>
      <c r="L7" s="57"/>
      <c r="M7" s="57"/>
    </row>
    <row r="8" spans="1:17" s="58" customFormat="1" ht="25.5" customHeight="1" x14ac:dyDescent="0.45">
      <c r="A8" s="63" t="s">
        <v>76</v>
      </c>
      <c r="B8" s="64">
        <v>14</v>
      </c>
      <c r="C8" s="70">
        <v>404579</v>
      </c>
      <c r="D8" s="82"/>
      <c r="E8" s="69"/>
      <c r="F8" s="64"/>
      <c r="G8" s="65"/>
      <c r="H8" s="62">
        <f t="shared" si="0"/>
        <v>14</v>
      </c>
      <c r="I8" s="65">
        <f t="shared" si="1"/>
        <v>404579</v>
      </c>
      <c r="J8" s="57"/>
      <c r="K8" s="57"/>
      <c r="L8" s="57"/>
      <c r="M8" s="57"/>
    </row>
    <row r="9" spans="1:17" s="58" customFormat="1" ht="25.5" customHeight="1" x14ac:dyDescent="0.5">
      <c r="A9" s="66" t="s">
        <v>77</v>
      </c>
      <c r="B9" s="64">
        <v>6</v>
      </c>
      <c r="C9" s="65">
        <v>141000</v>
      </c>
      <c r="D9" s="64"/>
      <c r="E9" s="84"/>
      <c r="F9" s="82"/>
      <c r="G9" s="84"/>
      <c r="H9" s="62">
        <f t="shared" si="0"/>
        <v>6</v>
      </c>
      <c r="I9" s="65">
        <f t="shared" si="1"/>
        <v>141000</v>
      </c>
      <c r="J9" s="57"/>
      <c r="K9" s="57"/>
      <c r="L9" s="57"/>
      <c r="M9" s="57"/>
    </row>
    <row r="10" spans="1:17" s="58" customFormat="1" ht="25.5" customHeight="1" x14ac:dyDescent="0.45">
      <c r="A10" s="66" t="s">
        <v>78</v>
      </c>
      <c r="B10" s="64">
        <v>17</v>
      </c>
      <c r="C10" s="65">
        <v>949775</v>
      </c>
      <c r="D10" s="64"/>
      <c r="E10" s="70"/>
      <c r="F10" s="64"/>
      <c r="G10" s="65"/>
      <c r="H10" s="62">
        <f t="shared" si="0"/>
        <v>17</v>
      </c>
      <c r="I10" s="65">
        <f t="shared" si="1"/>
        <v>949775</v>
      </c>
      <c r="J10" s="57"/>
      <c r="K10" s="57"/>
      <c r="L10" s="57"/>
      <c r="M10" s="57"/>
    </row>
    <row r="11" spans="1:17" s="58" customFormat="1" ht="25.5" customHeight="1" x14ac:dyDescent="0.45">
      <c r="A11" s="66" t="s">
        <v>79</v>
      </c>
      <c r="B11" s="64">
        <v>9</v>
      </c>
      <c r="C11" s="65">
        <v>348018</v>
      </c>
      <c r="D11" s="64"/>
      <c r="E11" s="65"/>
      <c r="F11" s="64"/>
      <c r="G11" s="65"/>
      <c r="H11" s="62">
        <f t="shared" si="0"/>
        <v>9</v>
      </c>
      <c r="I11" s="65">
        <f t="shared" si="1"/>
        <v>348018</v>
      </c>
      <c r="J11" s="57"/>
      <c r="K11" s="57"/>
      <c r="L11" s="57"/>
      <c r="M11" s="57"/>
    </row>
    <row r="12" spans="1:17" s="58" customFormat="1" ht="25.5" customHeight="1" x14ac:dyDescent="0.45">
      <c r="A12" s="66" t="s">
        <v>80</v>
      </c>
      <c r="B12" s="64">
        <v>19</v>
      </c>
      <c r="C12" s="65">
        <v>1247963.25</v>
      </c>
      <c r="D12" s="64"/>
      <c r="E12" s="65"/>
      <c r="F12" s="64"/>
      <c r="G12" s="65"/>
      <c r="H12" s="62">
        <f t="shared" si="0"/>
        <v>19</v>
      </c>
      <c r="I12" s="65">
        <f t="shared" si="1"/>
        <v>1247963.25</v>
      </c>
      <c r="J12" s="57"/>
      <c r="K12" s="57"/>
      <c r="L12" s="57"/>
      <c r="M12" s="57"/>
    </row>
    <row r="13" spans="1:17" s="58" customFormat="1" ht="25.5" customHeight="1" x14ac:dyDescent="0.45">
      <c r="A13" s="66" t="s">
        <v>81</v>
      </c>
      <c r="B13" s="64">
        <v>25</v>
      </c>
      <c r="C13" s="65">
        <v>3152515.36</v>
      </c>
      <c r="D13" s="64"/>
      <c r="E13" s="65"/>
      <c r="F13" s="64"/>
      <c r="G13" s="65"/>
      <c r="H13" s="62">
        <f t="shared" si="0"/>
        <v>25</v>
      </c>
      <c r="I13" s="65">
        <f t="shared" si="1"/>
        <v>3152515.36</v>
      </c>
      <c r="J13" s="57"/>
      <c r="K13" s="57"/>
      <c r="L13" s="57"/>
      <c r="M13" s="57"/>
    </row>
    <row r="14" spans="1:17" s="58" customFormat="1" ht="25.5" customHeight="1" x14ac:dyDescent="0.45">
      <c r="A14" s="66" t="s">
        <v>82</v>
      </c>
      <c r="B14" s="64">
        <v>14</v>
      </c>
      <c r="C14" s="65">
        <v>2048249</v>
      </c>
      <c r="D14" s="64"/>
      <c r="E14" s="65"/>
      <c r="F14" s="64"/>
      <c r="G14" s="65"/>
      <c r="H14" s="62">
        <f t="shared" si="0"/>
        <v>14</v>
      </c>
      <c r="I14" s="65">
        <f t="shared" si="1"/>
        <v>2048249</v>
      </c>
      <c r="J14" s="57"/>
      <c r="K14" s="57"/>
      <c r="L14" s="57"/>
      <c r="M14" s="57"/>
    </row>
    <row r="15" spans="1:17" s="58" customFormat="1" ht="25.5" customHeight="1" x14ac:dyDescent="0.45">
      <c r="A15" s="66" t="s">
        <v>83</v>
      </c>
      <c r="B15" s="64">
        <v>18</v>
      </c>
      <c r="C15" s="65">
        <v>3016736</v>
      </c>
      <c r="D15" s="64"/>
      <c r="E15" s="65"/>
      <c r="F15" s="64"/>
      <c r="G15" s="65"/>
      <c r="H15" s="62">
        <f t="shared" si="0"/>
        <v>18</v>
      </c>
      <c r="I15" s="65">
        <f t="shared" si="1"/>
        <v>3016736</v>
      </c>
      <c r="J15" s="57"/>
      <c r="K15" s="57"/>
      <c r="L15" s="57"/>
      <c r="M15" s="57"/>
    </row>
    <row r="16" spans="1:17" s="58" customFormat="1" ht="25.5" customHeight="1" x14ac:dyDescent="0.45">
      <c r="A16" s="66" t="s">
        <v>84</v>
      </c>
      <c r="B16" s="64">
        <v>18</v>
      </c>
      <c r="C16" s="69">
        <v>674530</v>
      </c>
      <c r="D16" s="64"/>
      <c r="E16" s="65"/>
      <c r="F16" s="64"/>
      <c r="G16" s="65"/>
      <c r="H16" s="62">
        <f t="shared" si="0"/>
        <v>18</v>
      </c>
      <c r="I16" s="65">
        <f t="shared" si="1"/>
        <v>674530</v>
      </c>
      <c r="J16" s="57"/>
      <c r="K16" s="57"/>
      <c r="L16" s="57"/>
      <c r="M16" s="57"/>
    </row>
    <row r="17" spans="1:17" s="58" customFormat="1" ht="25.5" customHeight="1" x14ac:dyDescent="0.5">
      <c r="A17" s="67" t="s">
        <v>85</v>
      </c>
      <c r="B17" s="68">
        <v>20</v>
      </c>
      <c r="C17" s="86">
        <v>2928380</v>
      </c>
      <c r="D17" s="85"/>
      <c r="E17" s="69"/>
      <c r="F17" s="64"/>
      <c r="G17" s="70"/>
      <c r="H17" s="62">
        <f t="shared" si="0"/>
        <v>20</v>
      </c>
      <c r="I17" s="71">
        <f t="shared" si="1"/>
        <v>2928380</v>
      </c>
      <c r="J17" s="57"/>
      <c r="K17" s="57"/>
      <c r="L17" s="57"/>
      <c r="M17" s="57"/>
    </row>
    <row r="18" spans="1:17" s="58" customFormat="1" ht="25.5" customHeight="1" x14ac:dyDescent="0.45">
      <c r="A18" s="72" t="s">
        <v>10</v>
      </c>
      <c r="B18" s="73">
        <f>SUM(B6:B17)</f>
        <v>191</v>
      </c>
      <c r="C18" s="76">
        <f t="shared" ref="C18:E18" si="2">SUM(C6:C17)</f>
        <v>16435310.609999999</v>
      </c>
      <c r="D18" s="73">
        <f t="shared" si="2"/>
        <v>0</v>
      </c>
      <c r="E18" s="74">
        <f t="shared" si="2"/>
        <v>0</v>
      </c>
      <c r="F18" s="87">
        <f>SUM(F6:F17)</f>
        <v>0</v>
      </c>
      <c r="G18" s="74">
        <f>SUM(G6:G17)</f>
        <v>0</v>
      </c>
      <c r="H18" s="75">
        <f>SUM(H6:H17)</f>
        <v>191</v>
      </c>
      <c r="I18" s="76">
        <f>SUM(I6:I17)</f>
        <v>16435310.609999999</v>
      </c>
      <c r="J18" s="73" t="e">
        <f>SUM(#REF!)</f>
        <v>#REF!</v>
      </c>
      <c r="K18" s="74" t="e">
        <f>SUM(#REF!)</f>
        <v>#REF!</v>
      </c>
      <c r="L18" s="77">
        <f>SUM(H6:H17)</f>
        <v>191</v>
      </c>
      <c r="M18" s="78">
        <f>SUM(I6:I17)</f>
        <v>16435310.609999999</v>
      </c>
      <c r="N18" s="57"/>
      <c r="O18" s="57"/>
      <c r="P18" s="57"/>
      <c r="Q18" s="57"/>
    </row>
    <row r="19" spans="1:17" ht="23.25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23.25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3.25" x14ac:dyDescent="0.5">
      <c r="A21" s="1"/>
      <c r="B21" s="1"/>
      <c r="C21" s="1"/>
      <c r="D21" s="1"/>
      <c r="E21" s="88" t="s">
        <v>69</v>
      </c>
      <c r="F21" s="88"/>
      <c r="G21" s="88"/>
      <c r="H21" s="88"/>
      <c r="I21" s="88"/>
      <c r="J21" s="1"/>
      <c r="K21" s="1"/>
      <c r="L21" s="1"/>
      <c r="M21" s="1"/>
      <c r="N21" s="1"/>
      <c r="O21" s="1"/>
      <c r="P21" s="1"/>
      <c r="Q21" s="1"/>
    </row>
    <row r="22" spans="1:17" ht="23.25" x14ac:dyDescent="0.5">
      <c r="A22" s="1"/>
      <c r="B22" s="1"/>
      <c r="C22" s="1"/>
      <c r="D22" s="1"/>
      <c r="E22" s="88" t="s">
        <v>70</v>
      </c>
      <c r="F22" s="88"/>
      <c r="G22" s="88"/>
      <c r="H22" s="88"/>
      <c r="I22" s="88"/>
      <c r="J22" s="1"/>
      <c r="K22" s="1"/>
      <c r="L22" s="1"/>
      <c r="M22" s="1"/>
      <c r="N22" s="1"/>
      <c r="O22" s="1"/>
      <c r="P22" s="1"/>
      <c r="Q22" s="1"/>
    </row>
    <row r="23" spans="1:17" ht="23.25" x14ac:dyDescent="0.5">
      <c r="A23" s="1"/>
      <c r="B23" s="1"/>
      <c r="C23" s="1"/>
      <c r="D23" s="1"/>
      <c r="E23" s="88" t="s">
        <v>71</v>
      </c>
      <c r="F23" s="88"/>
      <c r="G23" s="88"/>
      <c r="H23" s="88"/>
      <c r="I23" s="88"/>
      <c r="J23" s="1"/>
      <c r="K23" s="1"/>
      <c r="L23" s="1"/>
      <c r="M23" s="1"/>
      <c r="N23" s="1"/>
      <c r="O23" s="1"/>
      <c r="P23" s="1"/>
      <c r="Q23" s="1"/>
    </row>
    <row r="24" spans="1:17" ht="23.25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23.25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3.25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3.25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3.25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3.25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3.25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3.25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3.25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23.25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23.25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23.25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23.25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23.25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</sheetData>
  <mergeCells count="9">
    <mergeCell ref="E21:I21"/>
    <mergeCell ref="E22:I22"/>
    <mergeCell ref="E23:I23"/>
    <mergeCell ref="H3:I4"/>
    <mergeCell ref="A1:M1"/>
    <mergeCell ref="B3:C4"/>
    <mergeCell ref="A3:A4"/>
    <mergeCell ref="D3:E4"/>
    <mergeCell ref="F3:G4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selection activeCell="B6" sqref="B6"/>
    </sheetView>
  </sheetViews>
  <sheetFormatPr defaultRowHeight="14.25" x14ac:dyDescent="0.2"/>
  <cols>
    <col min="1" max="1" width="3.625" customWidth="1"/>
    <col min="2" max="2" width="17.75" customWidth="1"/>
    <col min="7" max="7" width="6.75" customWidth="1"/>
    <col min="8" max="8" width="4.5" customWidth="1"/>
    <col min="9" max="9" width="4.625" customWidth="1"/>
    <col min="10" max="10" width="4.125" customWidth="1"/>
  </cols>
  <sheetData>
    <row r="1" spans="1:17" ht="23.25" x14ac:dyDescent="0.5">
      <c r="A1" s="101" t="s">
        <v>11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"/>
    </row>
    <row r="2" spans="1:17" ht="23.25" x14ac:dyDescent="0.5">
      <c r="A2" s="101" t="s">
        <v>12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"/>
    </row>
    <row r="3" spans="1:17" ht="23.25" x14ac:dyDescent="0.5">
      <c r="A3" s="102" t="s">
        <v>13</v>
      </c>
      <c r="B3" s="105" t="s">
        <v>14</v>
      </c>
      <c r="C3" s="102" t="s">
        <v>15</v>
      </c>
      <c r="D3" s="24" t="s">
        <v>16</v>
      </c>
      <c r="E3" s="24" t="s">
        <v>18</v>
      </c>
      <c r="F3" s="102" t="s">
        <v>20</v>
      </c>
      <c r="G3" s="24" t="s">
        <v>21</v>
      </c>
      <c r="H3" s="98" t="s">
        <v>23</v>
      </c>
      <c r="I3" s="99"/>
      <c r="J3" s="100"/>
      <c r="K3" s="98" t="s">
        <v>27</v>
      </c>
      <c r="L3" s="99"/>
      <c r="M3" s="99"/>
      <c r="N3" s="99"/>
      <c r="O3" s="99"/>
      <c r="P3" s="100"/>
      <c r="Q3" s="1"/>
    </row>
    <row r="4" spans="1:17" ht="23.25" x14ac:dyDescent="0.5">
      <c r="A4" s="103"/>
      <c r="B4" s="106"/>
      <c r="C4" s="103"/>
      <c r="D4" s="25" t="s">
        <v>17</v>
      </c>
      <c r="E4" s="25" t="s">
        <v>19</v>
      </c>
      <c r="F4" s="103"/>
      <c r="G4" s="25" t="s">
        <v>22</v>
      </c>
      <c r="H4" s="26" t="s">
        <v>24</v>
      </c>
      <c r="I4" s="24" t="s">
        <v>25</v>
      </c>
      <c r="J4" s="26" t="s">
        <v>26</v>
      </c>
      <c r="K4" s="24" t="s">
        <v>28</v>
      </c>
      <c r="L4" s="24" t="s">
        <v>29</v>
      </c>
      <c r="M4" s="26" t="s">
        <v>30</v>
      </c>
      <c r="N4" s="24" t="s">
        <v>31</v>
      </c>
      <c r="O4" s="26" t="s">
        <v>32</v>
      </c>
      <c r="P4" s="24" t="s">
        <v>33</v>
      </c>
      <c r="Q4" s="1"/>
    </row>
    <row r="5" spans="1:17" ht="23.25" x14ac:dyDescent="0.5">
      <c r="A5" s="104"/>
      <c r="B5" s="107"/>
      <c r="C5" s="104"/>
      <c r="D5" s="27" t="s">
        <v>34</v>
      </c>
      <c r="E5" s="27" t="s">
        <v>35</v>
      </c>
      <c r="F5" s="27" t="s">
        <v>36</v>
      </c>
      <c r="G5" s="30"/>
      <c r="H5" s="28"/>
      <c r="I5" s="30"/>
      <c r="J5" s="28"/>
      <c r="K5" s="31" t="s">
        <v>17</v>
      </c>
      <c r="L5" s="31" t="s">
        <v>17</v>
      </c>
      <c r="M5" s="29" t="s">
        <v>17</v>
      </c>
      <c r="N5" s="31" t="s">
        <v>17</v>
      </c>
      <c r="O5" s="29" t="s">
        <v>17</v>
      </c>
      <c r="P5" s="31" t="s">
        <v>17</v>
      </c>
      <c r="Q5" s="1"/>
    </row>
    <row r="6" spans="1:17" ht="23.25" x14ac:dyDescent="0.5">
      <c r="A6" s="33"/>
      <c r="B6" s="34"/>
      <c r="C6" s="33"/>
      <c r="D6" s="33"/>
      <c r="E6" s="33"/>
      <c r="F6" s="33"/>
      <c r="G6" s="33"/>
      <c r="H6" s="34"/>
      <c r="I6" s="33"/>
      <c r="J6" s="34"/>
      <c r="K6" s="33"/>
      <c r="L6" s="33"/>
      <c r="M6" s="34"/>
      <c r="N6" s="33"/>
      <c r="O6" s="34"/>
      <c r="P6" s="33"/>
      <c r="Q6" s="1"/>
    </row>
    <row r="7" spans="1:17" ht="23.25" x14ac:dyDescent="0.5">
      <c r="A7" s="35"/>
      <c r="B7" s="36"/>
      <c r="C7" s="35"/>
      <c r="D7" s="35"/>
      <c r="E7" s="35"/>
      <c r="F7" s="35"/>
      <c r="G7" s="35"/>
      <c r="H7" s="36"/>
      <c r="I7" s="35"/>
      <c r="J7" s="36"/>
      <c r="K7" s="35"/>
      <c r="L7" s="35"/>
      <c r="M7" s="36"/>
      <c r="N7" s="35"/>
      <c r="O7" s="36"/>
      <c r="P7" s="35"/>
      <c r="Q7" s="1"/>
    </row>
    <row r="8" spans="1:17" ht="23.25" x14ac:dyDescent="0.5">
      <c r="A8" s="35"/>
      <c r="B8" s="36"/>
      <c r="C8" s="35"/>
      <c r="D8" s="35"/>
      <c r="E8" s="35"/>
      <c r="F8" s="35"/>
      <c r="G8" s="35"/>
      <c r="H8" s="36"/>
      <c r="I8" s="35"/>
      <c r="J8" s="36"/>
      <c r="K8" s="35"/>
      <c r="L8" s="35"/>
      <c r="M8" s="36"/>
      <c r="N8" s="35"/>
      <c r="O8" s="36"/>
      <c r="P8" s="35"/>
      <c r="Q8" s="1"/>
    </row>
    <row r="9" spans="1:17" ht="23.25" x14ac:dyDescent="0.5">
      <c r="A9" s="35"/>
      <c r="B9" s="36"/>
      <c r="C9" s="35"/>
      <c r="D9" s="35"/>
      <c r="E9" s="35"/>
      <c r="F9" s="35"/>
      <c r="G9" s="35"/>
      <c r="H9" s="36"/>
      <c r="I9" s="35"/>
      <c r="J9" s="36"/>
      <c r="K9" s="35"/>
      <c r="L9" s="35"/>
      <c r="M9" s="36"/>
      <c r="N9" s="35"/>
      <c r="O9" s="36"/>
      <c r="P9" s="35"/>
      <c r="Q9" s="1"/>
    </row>
    <row r="10" spans="1:17" ht="23.25" x14ac:dyDescent="0.5">
      <c r="A10" s="35"/>
      <c r="B10" s="36"/>
      <c r="C10" s="35"/>
      <c r="D10" s="35"/>
      <c r="E10" s="35"/>
      <c r="F10" s="35"/>
      <c r="G10" s="35"/>
      <c r="H10" s="36"/>
      <c r="I10" s="35"/>
      <c r="J10" s="36"/>
      <c r="K10" s="35"/>
      <c r="L10" s="35"/>
      <c r="M10" s="36"/>
      <c r="N10" s="35"/>
      <c r="O10" s="36"/>
      <c r="P10" s="35"/>
      <c r="Q10" s="1"/>
    </row>
    <row r="11" spans="1:17" ht="23.25" x14ac:dyDescent="0.5">
      <c r="A11" s="35"/>
      <c r="B11" s="36"/>
      <c r="C11" s="35"/>
      <c r="D11" s="35"/>
      <c r="E11" s="35"/>
      <c r="F11" s="35"/>
      <c r="G11" s="35"/>
      <c r="H11" s="36"/>
      <c r="I11" s="35"/>
      <c r="J11" s="36"/>
      <c r="K11" s="35"/>
      <c r="L11" s="35"/>
      <c r="M11" s="36"/>
      <c r="N11" s="35"/>
      <c r="O11" s="36"/>
      <c r="P11" s="35"/>
      <c r="Q11" s="1"/>
    </row>
    <row r="12" spans="1:17" ht="23.25" x14ac:dyDescent="0.5">
      <c r="A12" s="35"/>
      <c r="B12" s="36"/>
      <c r="C12" s="35"/>
      <c r="D12" s="35"/>
      <c r="E12" s="35"/>
      <c r="F12" s="35"/>
      <c r="G12" s="35"/>
      <c r="H12" s="36"/>
      <c r="I12" s="35"/>
      <c r="J12" s="36"/>
      <c r="K12" s="35"/>
      <c r="L12" s="35"/>
      <c r="M12" s="36"/>
      <c r="N12" s="35"/>
      <c r="O12" s="36"/>
      <c r="P12" s="35"/>
      <c r="Q12" s="1"/>
    </row>
    <row r="13" spans="1:17" ht="23.25" x14ac:dyDescent="0.5">
      <c r="A13" s="35"/>
      <c r="B13" s="36"/>
      <c r="C13" s="35"/>
      <c r="D13" s="35"/>
      <c r="E13" s="35"/>
      <c r="F13" s="35"/>
      <c r="G13" s="35"/>
      <c r="H13" s="36"/>
      <c r="I13" s="35"/>
      <c r="J13" s="36"/>
      <c r="K13" s="35"/>
      <c r="L13" s="35"/>
      <c r="M13" s="36"/>
      <c r="N13" s="35"/>
      <c r="O13" s="36"/>
      <c r="P13" s="35"/>
      <c r="Q13" s="1"/>
    </row>
    <row r="14" spans="1:17" ht="23.25" x14ac:dyDescent="0.5">
      <c r="A14" s="35"/>
      <c r="B14" s="36"/>
      <c r="C14" s="35"/>
      <c r="D14" s="35"/>
      <c r="E14" s="35"/>
      <c r="F14" s="35"/>
      <c r="G14" s="35"/>
      <c r="H14" s="36"/>
      <c r="I14" s="35"/>
      <c r="J14" s="36"/>
      <c r="K14" s="35"/>
      <c r="L14" s="35"/>
      <c r="M14" s="36"/>
      <c r="N14" s="35"/>
      <c r="O14" s="36"/>
      <c r="P14" s="35"/>
      <c r="Q14" s="1"/>
    </row>
    <row r="15" spans="1:17" ht="23.25" x14ac:dyDescent="0.5">
      <c r="A15" s="35"/>
      <c r="B15" s="36"/>
      <c r="C15" s="35"/>
      <c r="D15" s="35"/>
      <c r="E15" s="35"/>
      <c r="F15" s="35"/>
      <c r="G15" s="35"/>
      <c r="H15" s="36"/>
      <c r="I15" s="35"/>
      <c r="J15" s="36"/>
      <c r="K15" s="35"/>
      <c r="L15" s="35"/>
      <c r="M15" s="36"/>
      <c r="N15" s="35"/>
      <c r="O15" s="36"/>
      <c r="P15" s="35"/>
      <c r="Q15" s="1"/>
    </row>
    <row r="16" spans="1:17" ht="23.25" x14ac:dyDescent="0.5">
      <c r="A16" s="35"/>
      <c r="B16" s="36"/>
      <c r="C16" s="35"/>
      <c r="D16" s="35"/>
      <c r="E16" s="35"/>
      <c r="F16" s="35"/>
      <c r="G16" s="35"/>
      <c r="H16" s="36"/>
      <c r="I16" s="35"/>
      <c r="J16" s="36"/>
      <c r="K16" s="35"/>
      <c r="L16" s="35"/>
      <c r="M16" s="36"/>
      <c r="N16" s="35"/>
      <c r="O16" s="36"/>
      <c r="P16" s="35"/>
      <c r="Q16" s="1"/>
    </row>
    <row r="17" spans="1:17" ht="23.25" x14ac:dyDescent="0.5">
      <c r="A17" s="35"/>
      <c r="B17" s="36"/>
      <c r="C17" s="35"/>
      <c r="D17" s="35"/>
      <c r="E17" s="35"/>
      <c r="F17" s="35"/>
      <c r="G17" s="35"/>
      <c r="H17" s="36"/>
      <c r="I17" s="35"/>
      <c r="J17" s="36"/>
      <c r="K17" s="35"/>
      <c r="L17" s="35"/>
      <c r="M17" s="36"/>
      <c r="N17" s="35"/>
      <c r="O17" s="36"/>
      <c r="P17" s="35"/>
      <c r="Q17" s="1"/>
    </row>
    <row r="18" spans="1:17" ht="23.25" x14ac:dyDescent="0.5">
      <c r="A18" s="35"/>
      <c r="B18" s="36"/>
      <c r="C18" s="35"/>
      <c r="D18" s="35"/>
      <c r="E18" s="35"/>
      <c r="F18" s="35"/>
      <c r="G18" s="35"/>
      <c r="H18" s="36"/>
      <c r="I18" s="35"/>
      <c r="J18" s="36"/>
      <c r="K18" s="35"/>
      <c r="L18" s="35"/>
      <c r="M18" s="36"/>
      <c r="N18" s="35"/>
      <c r="O18" s="36"/>
      <c r="P18" s="35"/>
      <c r="Q18" s="1"/>
    </row>
    <row r="19" spans="1:17" ht="23.25" x14ac:dyDescent="0.5">
      <c r="A19" s="35"/>
      <c r="B19" s="36"/>
      <c r="C19" s="35"/>
      <c r="D19" s="35"/>
      <c r="E19" s="35"/>
      <c r="F19" s="35"/>
      <c r="G19" s="35"/>
      <c r="H19" s="36"/>
      <c r="I19" s="35"/>
      <c r="J19" s="36"/>
      <c r="K19" s="35"/>
      <c r="L19" s="35"/>
      <c r="M19" s="36"/>
      <c r="N19" s="35"/>
      <c r="O19" s="36"/>
      <c r="P19" s="35"/>
      <c r="Q19" s="1"/>
    </row>
    <row r="20" spans="1:17" ht="23.25" x14ac:dyDescent="0.5">
      <c r="A20" s="35"/>
      <c r="B20" s="36"/>
      <c r="C20" s="35"/>
      <c r="D20" s="35"/>
      <c r="E20" s="35"/>
      <c r="F20" s="35"/>
      <c r="G20" s="35"/>
      <c r="H20" s="36"/>
      <c r="I20" s="35"/>
      <c r="J20" s="36"/>
      <c r="K20" s="35"/>
      <c r="L20" s="35"/>
      <c r="M20" s="36"/>
      <c r="N20" s="35"/>
      <c r="O20" s="36"/>
      <c r="P20" s="35"/>
      <c r="Q20" s="1"/>
    </row>
    <row r="21" spans="1:17" ht="23.25" x14ac:dyDescent="0.5">
      <c r="A21" s="35"/>
      <c r="B21" s="36"/>
      <c r="C21" s="35"/>
      <c r="D21" s="35"/>
      <c r="E21" s="35"/>
      <c r="F21" s="35"/>
      <c r="G21" s="35"/>
      <c r="H21" s="36"/>
      <c r="I21" s="35"/>
      <c r="J21" s="36"/>
      <c r="K21" s="35"/>
      <c r="L21" s="35"/>
      <c r="M21" s="36"/>
      <c r="N21" s="35"/>
      <c r="O21" s="36"/>
      <c r="P21" s="35"/>
      <c r="Q21" s="1"/>
    </row>
    <row r="22" spans="1:17" ht="23.25" x14ac:dyDescent="0.5">
      <c r="A22" s="35"/>
      <c r="B22" s="36"/>
      <c r="C22" s="35"/>
      <c r="D22" s="35"/>
      <c r="E22" s="35"/>
      <c r="F22" s="35"/>
      <c r="G22" s="35"/>
      <c r="H22" s="36"/>
      <c r="I22" s="35"/>
      <c r="J22" s="36"/>
      <c r="K22" s="35"/>
      <c r="L22" s="35"/>
      <c r="M22" s="36"/>
      <c r="N22" s="35"/>
      <c r="O22" s="36"/>
      <c r="P22" s="35"/>
      <c r="Q22" s="1"/>
    </row>
    <row r="23" spans="1:17" ht="23.25" x14ac:dyDescent="0.5">
      <c r="A23" s="35"/>
      <c r="B23" s="36"/>
      <c r="C23" s="35"/>
      <c r="D23" s="35"/>
      <c r="E23" s="35"/>
      <c r="F23" s="35"/>
      <c r="G23" s="35"/>
      <c r="H23" s="36"/>
      <c r="I23" s="35"/>
      <c r="J23" s="36"/>
      <c r="K23" s="35"/>
      <c r="L23" s="35"/>
      <c r="M23" s="36"/>
      <c r="N23" s="35"/>
      <c r="O23" s="36"/>
      <c r="P23" s="35"/>
      <c r="Q23" s="1"/>
    </row>
    <row r="24" spans="1:17" ht="23.25" x14ac:dyDescent="0.5">
      <c r="A24" s="35"/>
      <c r="B24" s="36"/>
      <c r="C24" s="35"/>
      <c r="D24" s="35"/>
      <c r="E24" s="35"/>
      <c r="F24" s="35"/>
      <c r="G24" s="35"/>
      <c r="H24" s="36"/>
      <c r="I24" s="35"/>
      <c r="J24" s="36"/>
      <c r="K24" s="35"/>
      <c r="L24" s="35"/>
      <c r="M24" s="36"/>
      <c r="N24" s="35"/>
      <c r="O24" s="36"/>
      <c r="P24" s="35"/>
      <c r="Q24" s="1"/>
    </row>
    <row r="25" spans="1:17" ht="23.25" x14ac:dyDescent="0.5">
      <c r="A25" s="35"/>
      <c r="B25" s="36"/>
      <c r="C25" s="35"/>
      <c r="D25" s="35"/>
      <c r="E25" s="35"/>
      <c r="F25" s="35"/>
      <c r="G25" s="35"/>
      <c r="H25" s="36"/>
      <c r="I25" s="35"/>
      <c r="J25" s="36"/>
      <c r="K25" s="35"/>
      <c r="L25" s="35"/>
      <c r="M25" s="36"/>
      <c r="N25" s="35"/>
      <c r="O25" s="36"/>
      <c r="P25" s="35"/>
      <c r="Q25" s="1"/>
    </row>
    <row r="26" spans="1:17" ht="23.25" x14ac:dyDescent="0.5">
      <c r="A26" s="35"/>
      <c r="B26" s="36"/>
      <c r="C26" s="35"/>
      <c r="D26" s="35"/>
      <c r="E26" s="35"/>
      <c r="F26" s="35"/>
      <c r="G26" s="35"/>
      <c r="H26" s="36"/>
      <c r="I26" s="35"/>
      <c r="J26" s="36"/>
      <c r="K26" s="35"/>
      <c r="L26" s="35"/>
      <c r="M26" s="36"/>
      <c r="N26" s="35"/>
      <c r="O26" s="36"/>
      <c r="P26" s="35"/>
      <c r="Q26" s="1"/>
    </row>
    <row r="27" spans="1:17" ht="23.25" x14ac:dyDescent="0.5">
      <c r="A27" s="35"/>
      <c r="B27" s="36"/>
      <c r="C27" s="35"/>
      <c r="D27" s="35"/>
      <c r="E27" s="35"/>
      <c r="F27" s="35"/>
      <c r="G27" s="35"/>
      <c r="H27" s="36"/>
      <c r="I27" s="35"/>
      <c r="J27" s="36"/>
      <c r="K27" s="35"/>
      <c r="L27" s="35"/>
      <c r="M27" s="36"/>
      <c r="N27" s="35"/>
      <c r="O27" s="36"/>
      <c r="P27" s="35"/>
      <c r="Q27" s="1"/>
    </row>
    <row r="28" spans="1:17" ht="23.25" x14ac:dyDescent="0.5">
      <c r="A28" s="37"/>
      <c r="B28" s="38"/>
      <c r="C28" s="37"/>
      <c r="D28" s="37"/>
      <c r="E28" s="37"/>
      <c r="F28" s="37"/>
      <c r="G28" s="37"/>
      <c r="H28" s="38"/>
      <c r="I28" s="37"/>
      <c r="J28" s="38"/>
      <c r="K28" s="37"/>
      <c r="L28" s="37"/>
      <c r="M28" s="38"/>
      <c r="N28" s="37"/>
      <c r="O28" s="38"/>
      <c r="P28" s="37"/>
      <c r="Q28" s="1"/>
    </row>
    <row r="29" spans="1:17" ht="23.25" x14ac:dyDescent="0.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1"/>
    </row>
    <row r="30" spans="1:17" ht="23.25" x14ac:dyDescent="0.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1"/>
    </row>
    <row r="31" spans="1:17" ht="23.25" x14ac:dyDescent="0.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1"/>
    </row>
    <row r="32" spans="1:17" ht="23.25" x14ac:dyDescent="0.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1"/>
    </row>
    <row r="33" spans="1:17" ht="23.25" x14ac:dyDescent="0.5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1"/>
    </row>
    <row r="34" spans="1:17" ht="23.25" x14ac:dyDescent="0.5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1"/>
    </row>
    <row r="35" spans="1:17" ht="23.25" x14ac:dyDescent="0.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1"/>
    </row>
    <row r="36" spans="1:17" ht="23.25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23.25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</sheetData>
  <mergeCells count="8">
    <mergeCell ref="H3:J3"/>
    <mergeCell ref="K3:P3"/>
    <mergeCell ref="A1:P1"/>
    <mergeCell ref="A2:P2"/>
    <mergeCell ref="A3:A5"/>
    <mergeCell ref="B3:B5"/>
    <mergeCell ref="C3:C5"/>
    <mergeCell ref="F3:F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opLeftCell="A22" workbookViewId="0">
      <selection activeCell="M18" sqref="M18"/>
    </sheetView>
  </sheetViews>
  <sheetFormatPr defaultRowHeight="14.25" x14ac:dyDescent="0.2"/>
  <cols>
    <col min="1" max="1" width="15.75" customWidth="1"/>
    <col min="2" max="2" width="5.375" customWidth="1"/>
    <col min="3" max="3" width="12.625" customWidth="1"/>
    <col min="4" max="4" width="4.625" customWidth="1"/>
    <col min="5" max="5" width="12.75" customWidth="1"/>
    <col min="6" max="6" width="5.125" customWidth="1"/>
    <col min="7" max="7" width="12.125" customWidth="1"/>
    <col min="8" max="8" width="5.125" customWidth="1"/>
    <col min="9" max="9" width="12.875" customWidth="1"/>
    <col min="10" max="10" width="5.375" customWidth="1"/>
    <col min="11" max="11" width="12.125" customWidth="1"/>
    <col min="12" max="12" width="5" customWidth="1"/>
    <col min="13" max="13" width="13.75" customWidth="1"/>
  </cols>
  <sheetData>
    <row r="1" spans="1:17" ht="26.25" x14ac:dyDescent="0.55000000000000004">
      <c r="A1" s="93" t="s">
        <v>37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1"/>
      <c r="O1" s="1"/>
      <c r="P1" s="1"/>
      <c r="Q1" s="1"/>
    </row>
    <row r="2" spans="1:17" ht="23.25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3.25" x14ac:dyDescent="0.5">
      <c r="A3" s="108" t="s">
        <v>0</v>
      </c>
      <c r="B3" s="110" t="s">
        <v>1</v>
      </c>
      <c r="C3" s="111"/>
      <c r="D3" s="114" t="s">
        <v>4</v>
      </c>
      <c r="E3" s="111"/>
      <c r="F3" s="116" t="s">
        <v>6</v>
      </c>
      <c r="G3" s="117"/>
      <c r="H3" s="114" t="s">
        <v>7</v>
      </c>
      <c r="I3" s="111"/>
      <c r="J3" s="114" t="s">
        <v>8</v>
      </c>
      <c r="K3" s="111"/>
      <c r="L3" s="114" t="s">
        <v>9</v>
      </c>
      <c r="M3" s="111"/>
      <c r="N3" s="1"/>
      <c r="O3" s="1"/>
      <c r="P3" s="1"/>
      <c r="Q3" s="1"/>
    </row>
    <row r="4" spans="1:17" ht="25.5" customHeight="1" x14ac:dyDescent="0.5">
      <c r="A4" s="109"/>
      <c r="B4" s="112"/>
      <c r="C4" s="113"/>
      <c r="D4" s="115"/>
      <c r="E4" s="113"/>
      <c r="F4" s="6" t="s">
        <v>5</v>
      </c>
      <c r="G4" s="5"/>
      <c r="H4" s="115"/>
      <c r="I4" s="113"/>
      <c r="J4" s="115"/>
      <c r="K4" s="113"/>
      <c r="L4" s="115"/>
      <c r="M4" s="113"/>
      <c r="N4" s="1"/>
      <c r="O4" s="1"/>
      <c r="P4" s="1"/>
      <c r="Q4" s="1"/>
    </row>
    <row r="5" spans="1:17" ht="23.25" x14ac:dyDescent="0.5">
      <c r="A5" s="4"/>
      <c r="B5" s="3" t="s">
        <v>2</v>
      </c>
      <c r="C5" s="2" t="s">
        <v>3</v>
      </c>
      <c r="D5" s="2" t="s">
        <v>2</v>
      </c>
      <c r="E5" s="2" t="s">
        <v>3</v>
      </c>
      <c r="F5" s="2" t="s">
        <v>2</v>
      </c>
      <c r="G5" s="2" t="s">
        <v>3</v>
      </c>
      <c r="H5" s="2" t="s">
        <v>2</v>
      </c>
      <c r="I5" s="2" t="s">
        <v>3</v>
      </c>
      <c r="J5" s="2" t="s">
        <v>2</v>
      </c>
      <c r="K5" s="2" t="s">
        <v>3</v>
      </c>
      <c r="L5" s="2" t="s">
        <v>2</v>
      </c>
      <c r="M5" s="2" t="s">
        <v>3</v>
      </c>
      <c r="N5" s="1"/>
      <c r="O5" s="1"/>
      <c r="P5" s="1"/>
      <c r="Q5" s="1"/>
    </row>
    <row r="6" spans="1:17" ht="23.25" x14ac:dyDescent="0.5">
      <c r="A6" s="9" t="s">
        <v>38</v>
      </c>
      <c r="B6" s="13">
        <v>15</v>
      </c>
      <c r="C6" s="7">
        <v>449305</v>
      </c>
      <c r="D6" s="13"/>
      <c r="E6" s="7"/>
      <c r="F6" s="13"/>
      <c r="G6" s="7"/>
      <c r="H6" s="13"/>
      <c r="I6" s="7"/>
      <c r="J6" s="13"/>
      <c r="K6" s="7"/>
      <c r="L6" s="20">
        <f>+J6+H6+F6+D6+B6</f>
        <v>15</v>
      </c>
      <c r="M6" s="7">
        <f>+C6+E6+G6+I6+K6</f>
        <v>449305</v>
      </c>
      <c r="N6" s="1"/>
      <c r="O6" s="1"/>
      <c r="P6" s="1"/>
      <c r="Q6" s="1"/>
    </row>
    <row r="7" spans="1:17" ht="23.25" x14ac:dyDescent="0.5">
      <c r="A7" s="10" t="s">
        <v>39</v>
      </c>
      <c r="B7" s="14">
        <v>14</v>
      </c>
      <c r="C7" s="8">
        <f>159245+78573</f>
        <v>237818</v>
      </c>
      <c r="D7" s="14"/>
      <c r="E7" s="8"/>
      <c r="F7" s="14"/>
      <c r="G7" s="8"/>
      <c r="H7" s="14"/>
      <c r="I7" s="8"/>
      <c r="J7" s="14">
        <v>1</v>
      </c>
      <c r="K7" s="8">
        <v>345436.2</v>
      </c>
      <c r="L7" s="20">
        <f t="shared" ref="L7:L17" si="0">+J7+H7+F7+D7+B7</f>
        <v>15</v>
      </c>
      <c r="M7" s="8">
        <f t="shared" ref="M7:M17" si="1">+C7+E7+G7+I7+K7</f>
        <v>583254.19999999995</v>
      </c>
      <c r="N7" s="1"/>
      <c r="O7" s="1"/>
      <c r="P7" s="1"/>
      <c r="Q7" s="1"/>
    </row>
    <row r="8" spans="1:17" ht="23.25" x14ac:dyDescent="0.5">
      <c r="A8" s="10" t="s">
        <v>40</v>
      </c>
      <c r="B8" s="14">
        <v>19</v>
      </c>
      <c r="C8" s="8">
        <f>64825+782726</f>
        <v>847551</v>
      </c>
      <c r="D8" s="14">
        <v>1</v>
      </c>
      <c r="E8" s="8">
        <v>886700</v>
      </c>
      <c r="F8" s="14"/>
      <c r="G8" s="8"/>
      <c r="H8" s="14"/>
      <c r="I8" s="8"/>
      <c r="J8" s="14"/>
      <c r="K8" s="8"/>
      <c r="L8" s="20">
        <f t="shared" si="0"/>
        <v>20</v>
      </c>
      <c r="M8" s="8">
        <f t="shared" si="1"/>
        <v>1734251</v>
      </c>
      <c r="N8" s="1"/>
      <c r="O8" s="1"/>
      <c r="P8" s="1"/>
      <c r="Q8" s="1"/>
    </row>
    <row r="9" spans="1:17" ht="23.25" x14ac:dyDescent="0.5">
      <c r="A9" s="11" t="s">
        <v>41</v>
      </c>
      <c r="B9" s="14">
        <v>10</v>
      </c>
      <c r="C9" s="8">
        <v>252741</v>
      </c>
      <c r="D9" s="14"/>
      <c r="E9" s="8"/>
      <c r="F9" s="14"/>
      <c r="G9" s="8"/>
      <c r="H9" s="14"/>
      <c r="I9" s="8"/>
      <c r="J9" s="14"/>
      <c r="K9" s="8"/>
      <c r="L9" s="20">
        <f t="shared" si="0"/>
        <v>10</v>
      </c>
      <c r="M9" s="8">
        <f t="shared" si="1"/>
        <v>252741</v>
      </c>
      <c r="N9" s="1"/>
      <c r="O9" s="1"/>
      <c r="P9" s="1"/>
      <c r="Q9" s="1"/>
    </row>
    <row r="10" spans="1:17" ht="23.25" x14ac:dyDescent="0.5">
      <c r="A10" s="11" t="s">
        <v>42</v>
      </c>
      <c r="B10" s="14">
        <v>27</v>
      </c>
      <c r="C10" s="8">
        <f>233773+671905</f>
        <v>905678</v>
      </c>
      <c r="D10" s="14"/>
      <c r="E10" s="8"/>
      <c r="F10" s="14"/>
      <c r="G10" s="8"/>
      <c r="H10" s="14"/>
      <c r="I10" s="8"/>
      <c r="J10" s="14"/>
      <c r="K10" s="8"/>
      <c r="L10" s="20">
        <f t="shared" si="0"/>
        <v>27</v>
      </c>
      <c r="M10" s="8">
        <f t="shared" si="1"/>
        <v>905678</v>
      </c>
      <c r="N10" s="1"/>
      <c r="O10" s="1"/>
      <c r="P10" s="1"/>
      <c r="Q10" s="1"/>
    </row>
    <row r="11" spans="1:17" ht="23.25" x14ac:dyDescent="0.5">
      <c r="A11" s="11" t="s">
        <v>43</v>
      </c>
      <c r="B11" s="14">
        <f>29+3</f>
        <v>32</v>
      </c>
      <c r="C11" s="8">
        <f>33400+1944715</f>
        <v>1978115</v>
      </c>
      <c r="D11" s="14"/>
      <c r="E11" s="8"/>
      <c r="F11" s="14"/>
      <c r="G11" s="8"/>
      <c r="H11" s="14"/>
      <c r="I11" s="8"/>
      <c r="J11" s="14"/>
      <c r="K11" s="8"/>
      <c r="L11" s="20">
        <f t="shared" si="0"/>
        <v>32</v>
      </c>
      <c r="M11" s="8">
        <f t="shared" si="1"/>
        <v>1978115</v>
      </c>
      <c r="N11" s="1"/>
      <c r="O11" s="1"/>
      <c r="P11" s="1"/>
      <c r="Q11" s="1"/>
    </row>
    <row r="12" spans="1:17" ht="23.25" x14ac:dyDescent="0.5">
      <c r="A12" s="11" t="s">
        <v>44</v>
      </c>
      <c r="B12" s="14">
        <v>10</v>
      </c>
      <c r="C12" s="8">
        <f>22950+114777</f>
        <v>137727</v>
      </c>
      <c r="D12" s="14"/>
      <c r="E12" s="8"/>
      <c r="F12" s="14"/>
      <c r="G12" s="8"/>
      <c r="H12" s="14"/>
      <c r="I12" s="8"/>
      <c r="J12" s="14"/>
      <c r="K12" s="8"/>
      <c r="L12" s="20">
        <f t="shared" si="0"/>
        <v>10</v>
      </c>
      <c r="M12" s="8">
        <f t="shared" si="1"/>
        <v>137727</v>
      </c>
      <c r="N12" s="1"/>
      <c r="O12" s="1"/>
      <c r="P12" s="1"/>
      <c r="Q12" s="1"/>
    </row>
    <row r="13" spans="1:17" ht="23.25" x14ac:dyDescent="0.5">
      <c r="A13" s="11" t="s">
        <v>45</v>
      </c>
      <c r="B13" s="14">
        <v>6</v>
      </c>
      <c r="C13" s="8">
        <f>20000+49117</f>
        <v>69117</v>
      </c>
      <c r="D13" s="14"/>
      <c r="E13" s="8"/>
      <c r="F13" s="14"/>
      <c r="G13" s="8"/>
      <c r="H13" s="14"/>
      <c r="I13" s="8"/>
      <c r="J13" s="14">
        <v>1</v>
      </c>
      <c r="K13" s="8">
        <v>48382.74</v>
      </c>
      <c r="L13" s="20">
        <f t="shared" si="0"/>
        <v>7</v>
      </c>
      <c r="M13" s="8">
        <f t="shared" si="1"/>
        <v>117499.73999999999</v>
      </c>
      <c r="N13" s="1"/>
      <c r="O13" s="1"/>
      <c r="P13" s="1"/>
      <c r="Q13" s="1"/>
    </row>
    <row r="14" spans="1:17" ht="23.25" x14ac:dyDescent="0.5">
      <c r="A14" s="11" t="s">
        <v>46</v>
      </c>
      <c r="B14" s="14">
        <v>8</v>
      </c>
      <c r="C14" s="8">
        <f>71376+1884000</f>
        <v>1955376</v>
      </c>
      <c r="D14" s="14">
        <v>1</v>
      </c>
      <c r="E14" s="8">
        <v>755000</v>
      </c>
      <c r="F14" s="14"/>
      <c r="G14" s="8"/>
      <c r="H14" s="14"/>
      <c r="I14" s="8"/>
      <c r="J14" s="14">
        <v>1</v>
      </c>
      <c r="K14" s="8">
        <v>300891.36</v>
      </c>
      <c r="L14" s="20">
        <f t="shared" si="0"/>
        <v>10</v>
      </c>
      <c r="M14" s="8">
        <f t="shared" si="1"/>
        <v>3011267.36</v>
      </c>
      <c r="N14" s="1"/>
      <c r="O14" s="1"/>
      <c r="P14" s="1"/>
      <c r="Q14" s="1"/>
    </row>
    <row r="15" spans="1:17" ht="23.25" x14ac:dyDescent="0.5">
      <c r="A15" s="11" t="s">
        <v>47</v>
      </c>
      <c r="B15" s="14">
        <v>11</v>
      </c>
      <c r="C15" s="8">
        <v>1682136</v>
      </c>
      <c r="D15" s="14"/>
      <c r="E15" s="8"/>
      <c r="F15" s="14"/>
      <c r="G15" s="8"/>
      <c r="H15" s="14"/>
      <c r="I15" s="8"/>
      <c r="J15" s="14"/>
      <c r="K15" s="8"/>
      <c r="L15" s="20">
        <f t="shared" si="0"/>
        <v>11</v>
      </c>
      <c r="M15" s="8">
        <f t="shared" si="1"/>
        <v>1682136</v>
      </c>
      <c r="N15" s="1"/>
      <c r="O15" s="1"/>
      <c r="P15" s="1"/>
      <c r="Q15" s="1"/>
    </row>
    <row r="16" spans="1:17" ht="23.25" x14ac:dyDescent="0.5">
      <c r="A16" s="11" t="s">
        <v>48</v>
      </c>
      <c r="B16" s="14">
        <v>10</v>
      </c>
      <c r="C16" s="8">
        <v>954010</v>
      </c>
      <c r="D16" s="14"/>
      <c r="E16" s="8"/>
      <c r="F16" s="14"/>
      <c r="G16" s="8"/>
      <c r="H16" s="14"/>
      <c r="I16" s="8"/>
      <c r="J16" s="14"/>
      <c r="K16" s="8"/>
      <c r="L16" s="20">
        <f t="shared" si="0"/>
        <v>10</v>
      </c>
      <c r="M16" s="8">
        <f t="shared" si="1"/>
        <v>954010</v>
      </c>
      <c r="N16" s="1"/>
      <c r="O16" s="1"/>
      <c r="P16" s="1"/>
      <c r="Q16" s="1"/>
    </row>
    <row r="17" spans="1:17" ht="23.25" x14ac:dyDescent="0.5">
      <c r="A17" s="12" t="s">
        <v>49</v>
      </c>
      <c r="B17" s="15">
        <v>17</v>
      </c>
      <c r="C17" s="16">
        <v>1199593</v>
      </c>
      <c r="D17" s="15"/>
      <c r="E17" s="16"/>
      <c r="F17" s="14"/>
      <c r="G17" s="8"/>
      <c r="H17" s="14"/>
      <c r="I17" s="8"/>
      <c r="J17" s="14"/>
      <c r="K17" s="8"/>
      <c r="L17" s="20">
        <f t="shared" si="0"/>
        <v>17</v>
      </c>
      <c r="M17" s="16">
        <f t="shared" si="1"/>
        <v>1199593</v>
      </c>
      <c r="N17" s="1"/>
      <c r="O17" s="1"/>
      <c r="P17" s="1"/>
      <c r="Q17" s="1"/>
    </row>
    <row r="18" spans="1:17" ht="23.25" x14ac:dyDescent="0.5">
      <c r="A18" s="17" t="s">
        <v>10</v>
      </c>
      <c r="B18" s="39">
        <f>SUM(B6:B17)</f>
        <v>179</v>
      </c>
      <c r="C18" s="18">
        <f>SUM(C6:C17)</f>
        <v>10669167</v>
      </c>
      <c r="D18" s="19">
        <f t="shared" ref="D18:J18" si="2">SUM(D6:D17)</f>
        <v>2</v>
      </c>
      <c r="E18" s="18">
        <f>SUM(E6:E17)</f>
        <v>1641700</v>
      </c>
      <c r="F18" s="18">
        <v>0</v>
      </c>
      <c r="G18" s="18">
        <f t="shared" si="2"/>
        <v>0</v>
      </c>
      <c r="H18" s="23">
        <f t="shared" si="2"/>
        <v>0</v>
      </c>
      <c r="I18" s="18">
        <f t="shared" si="2"/>
        <v>0</v>
      </c>
      <c r="J18" s="19">
        <f t="shared" si="2"/>
        <v>3</v>
      </c>
      <c r="K18" s="18">
        <f>SUM(K6:K17)</f>
        <v>694710.3</v>
      </c>
      <c r="L18" s="21">
        <f>SUM(L6:L17)</f>
        <v>184</v>
      </c>
      <c r="M18" s="22">
        <f>SUM(M6:M17)</f>
        <v>13005577.300000001</v>
      </c>
      <c r="N18" s="1"/>
      <c r="O18" s="1"/>
      <c r="P18" s="1"/>
      <c r="Q18" s="1"/>
    </row>
    <row r="19" spans="1:17" ht="23.25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23.25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3.25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3.25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3.25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3.25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23.25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3.25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3.25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3.25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3.25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3.25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3.25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3.25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23.25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23.25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23.25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23.25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23.25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</sheetData>
  <mergeCells count="8">
    <mergeCell ref="A1:M1"/>
    <mergeCell ref="A3:A4"/>
    <mergeCell ref="B3:C4"/>
    <mergeCell ref="D3:E4"/>
    <mergeCell ref="F3:G3"/>
    <mergeCell ref="H3:I4"/>
    <mergeCell ref="J3:K4"/>
    <mergeCell ref="L3:M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"/>
  <sheetViews>
    <sheetView workbookViewId="0">
      <selection activeCell="H8" sqref="H8"/>
    </sheetView>
  </sheetViews>
  <sheetFormatPr defaultRowHeight="14.25" x14ac:dyDescent="0.2"/>
  <cols>
    <col min="1" max="1" width="6.375" customWidth="1"/>
    <col min="2" max="2" width="31.75" customWidth="1"/>
    <col min="3" max="3" width="13.375" customWidth="1"/>
    <col min="4" max="4" width="13.5" customWidth="1"/>
    <col min="5" max="6" width="14.25" customWidth="1"/>
  </cols>
  <sheetData>
    <row r="2" spans="1:9" ht="23.25" x14ac:dyDescent="0.5">
      <c r="A2" s="118" t="s">
        <v>66</v>
      </c>
      <c r="B2" s="118"/>
      <c r="C2" s="118"/>
      <c r="D2" s="118"/>
      <c r="E2" s="118"/>
      <c r="F2" s="118"/>
      <c r="G2" s="1"/>
      <c r="H2" s="1"/>
      <c r="I2" s="1"/>
    </row>
    <row r="3" spans="1:9" ht="46.5" x14ac:dyDescent="0.5">
      <c r="A3" s="54" t="s">
        <v>64</v>
      </c>
      <c r="B3" s="54" t="s">
        <v>63</v>
      </c>
      <c r="C3" s="54" t="s">
        <v>52</v>
      </c>
      <c r="D3" s="54" t="s">
        <v>50</v>
      </c>
      <c r="E3" s="55" t="s">
        <v>53</v>
      </c>
      <c r="F3" s="53" t="s">
        <v>65</v>
      </c>
      <c r="G3" s="1"/>
      <c r="H3" s="1"/>
      <c r="I3" s="1"/>
    </row>
    <row r="4" spans="1:9" ht="46.5" x14ac:dyDescent="0.5">
      <c r="A4" s="47">
        <v>1</v>
      </c>
      <c r="B4" s="40" t="s">
        <v>51</v>
      </c>
      <c r="C4" s="41">
        <v>887700</v>
      </c>
      <c r="D4" s="42">
        <v>887700</v>
      </c>
      <c r="E4" s="41">
        <v>886700</v>
      </c>
      <c r="F4" s="41">
        <f>+C4-E4</f>
        <v>1000</v>
      </c>
      <c r="G4" s="1"/>
      <c r="H4" s="1"/>
      <c r="I4" s="1"/>
    </row>
    <row r="5" spans="1:9" ht="46.5" x14ac:dyDescent="0.5">
      <c r="A5" s="48">
        <v>2</v>
      </c>
      <c r="B5" s="43" t="s">
        <v>54</v>
      </c>
      <c r="C5" s="44">
        <v>796000</v>
      </c>
      <c r="D5" s="45">
        <v>756000</v>
      </c>
      <c r="E5" s="44">
        <v>755000</v>
      </c>
      <c r="F5" s="44">
        <f t="shared" ref="F5:F13" si="0">+C5-E5</f>
        <v>41000</v>
      </c>
      <c r="G5" s="1"/>
      <c r="H5" s="1"/>
      <c r="I5" s="1"/>
    </row>
    <row r="6" spans="1:9" ht="46.5" x14ac:dyDescent="0.5">
      <c r="A6" s="48">
        <v>3</v>
      </c>
      <c r="B6" s="43" t="s">
        <v>55</v>
      </c>
      <c r="C6" s="44">
        <v>475000</v>
      </c>
      <c r="D6" s="45">
        <v>508000</v>
      </c>
      <c r="E6" s="44">
        <v>473000</v>
      </c>
      <c r="F6" s="44">
        <f t="shared" si="0"/>
        <v>2000</v>
      </c>
      <c r="G6" s="1"/>
      <c r="H6" s="1"/>
      <c r="I6" s="1"/>
    </row>
    <row r="7" spans="1:9" ht="46.5" x14ac:dyDescent="0.5">
      <c r="A7" s="48">
        <v>4</v>
      </c>
      <c r="B7" s="43" t="s">
        <v>56</v>
      </c>
      <c r="C7" s="44">
        <v>449000</v>
      </c>
      <c r="D7" s="45">
        <v>437000</v>
      </c>
      <c r="E7" s="44">
        <v>435000</v>
      </c>
      <c r="F7" s="44">
        <f t="shared" si="0"/>
        <v>14000</v>
      </c>
      <c r="G7" s="1"/>
      <c r="H7" s="1"/>
      <c r="I7" s="1"/>
    </row>
    <row r="8" spans="1:9" ht="46.5" x14ac:dyDescent="0.5">
      <c r="A8" s="48">
        <v>5</v>
      </c>
      <c r="B8" s="43" t="s">
        <v>57</v>
      </c>
      <c r="C8" s="44">
        <v>105000</v>
      </c>
      <c r="D8" s="45">
        <v>103100</v>
      </c>
      <c r="E8" s="44">
        <v>101100</v>
      </c>
      <c r="F8" s="44">
        <f t="shared" si="0"/>
        <v>3900</v>
      </c>
      <c r="G8" s="1"/>
      <c r="H8" s="1"/>
      <c r="I8" s="1"/>
    </row>
    <row r="9" spans="1:9" ht="46.5" x14ac:dyDescent="0.5">
      <c r="A9" s="48">
        <v>6</v>
      </c>
      <c r="B9" s="43" t="s">
        <v>58</v>
      </c>
      <c r="C9" s="44">
        <v>391000</v>
      </c>
      <c r="D9" s="45">
        <v>417000</v>
      </c>
      <c r="E9" s="44">
        <v>389000</v>
      </c>
      <c r="F9" s="44">
        <f t="shared" si="0"/>
        <v>2000</v>
      </c>
      <c r="G9" s="1"/>
      <c r="H9" s="1"/>
      <c r="I9" s="1"/>
    </row>
    <row r="10" spans="1:9" ht="46.5" x14ac:dyDescent="0.5">
      <c r="A10" s="48">
        <v>7</v>
      </c>
      <c r="B10" s="43" t="s">
        <v>59</v>
      </c>
      <c r="C10" s="44">
        <v>367000</v>
      </c>
      <c r="D10" s="45">
        <v>391000</v>
      </c>
      <c r="E10" s="44">
        <v>365000</v>
      </c>
      <c r="F10" s="44">
        <f t="shared" si="0"/>
        <v>2000</v>
      </c>
      <c r="G10" s="1"/>
      <c r="H10" s="1"/>
      <c r="I10" s="1"/>
    </row>
    <row r="11" spans="1:9" ht="46.5" x14ac:dyDescent="0.5">
      <c r="A11" s="48">
        <v>8</v>
      </c>
      <c r="B11" s="43" t="s">
        <v>60</v>
      </c>
      <c r="C11" s="44">
        <v>200000</v>
      </c>
      <c r="D11" s="45">
        <v>190000</v>
      </c>
      <c r="E11" s="44">
        <v>189000</v>
      </c>
      <c r="F11" s="44">
        <f t="shared" si="0"/>
        <v>11000</v>
      </c>
      <c r="G11" s="1"/>
      <c r="H11" s="1"/>
      <c r="I11" s="1"/>
    </row>
    <row r="12" spans="1:9" ht="46.5" x14ac:dyDescent="0.5">
      <c r="A12" s="48">
        <v>9</v>
      </c>
      <c r="B12" s="43" t="s">
        <v>61</v>
      </c>
      <c r="C12" s="44">
        <v>260000</v>
      </c>
      <c r="D12" s="45">
        <v>259500</v>
      </c>
      <c r="E12" s="44">
        <v>256500</v>
      </c>
      <c r="F12" s="44">
        <f t="shared" si="0"/>
        <v>3500</v>
      </c>
      <c r="G12" s="1"/>
      <c r="H12" s="1"/>
      <c r="I12" s="1"/>
    </row>
    <row r="13" spans="1:9" ht="46.5" x14ac:dyDescent="0.5">
      <c r="A13" s="49">
        <v>10</v>
      </c>
      <c r="B13" s="50" t="s">
        <v>62</v>
      </c>
      <c r="C13" s="46">
        <v>357000</v>
      </c>
      <c r="D13" s="56">
        <v>357000</v>
      </c>
      <c r="E13" s="46">
        <v>355000</v>
      </c>
      <c r="F13" s="46">
        <f t="shared" si="0"/>
        <v>2000</v>
      </c>
      <c r="G13" s="1"/>
      <c r="H13" s="1"/>
      <c r="I13" s="1"/>
    </row>
    <row r="14" spans="1:9" ht="23.25" x14ac:dyDescent="0.5">
      <c r="A14" s="51"/>
      <c r="B14" s="2" t="s">
        <v>9</v>
      </c>
      <c r="C14" s="52">
        <f>SUM(C4:C13)</f>
        <v>4287700</v>
      </c>
      <c r="D14" s="52">
        <f t="shared" ref="D14:F14" si="1">SUM(D4:D13)</f>
        <v>4306300</v>
      </c>
      <c r="E14" s="52">
        <f t="shared" si="1"/>
        <v>4205300</v>
      </c>
      <c r="F14" s="52">
        <f t="shared" si="1"/>
        <v>82400</v>
      </c>
      <c r="G14" s="1"/>
      <c r="H14" s="1"/>
      <c r="I14" s="1"/>
    </row>
    <row r="15" spans="1:9" ht="23.25" x14ac:dyDescent="0.5">
      <c r="B15" s="1"/>
      <c r="C15" s="1"/>
      <c r="D15" s="1"/>
      <c r="E15" s="1"/>
      <c r="F15" s="1"/>
      <c r="G15" s="1"/>
      <c r="H15" s="1"/>
      <c r="I15" s="1"/>
    </row>
    <row r="16" spans="1:9" ht="23.25" x14ac:dyDescent="0.5">
      <c r="B16" s="1"/>
      <c r="C16" s="1"/>
      <c r="D16" s="1"/>
      <c r="E16" s="1"/>
      <c r="F16" s="1"/>
      <c r="G16" s="1"/>
      <c r="H16" s="1"/>
      <c r="I16" s="1"/>
    </row>
    <row r="17" spans="2:9" ht="23.25" x14ac:dyDescent="0.5">
      <c r="B17" s="1"/>
      <c r="C17" s="1"/>
      <c r="D17" s="1"/>
      <c r="E17" s="1"/>
      <c r="F17" s="1"/>
      <c r="G17" s="1"/>
      <c r="H17" s="1"/>
      <c r="I17" s="1"/>
    </row>
    <row r="18" spans="2:9" ht="23.25" x14ac:dyDescent="0.5">
      <c r="B18" s="1"/>
      <c r="C18" s="1"/>
      <c r="D18" s="1"/>
      <c r="E18" s="1"/>
      <c r="F18" s="1"/>
      <c r="G18" s="1"/>
      <c r="H18" s="1"/>
      <c r="I18" s="1"/>
    </row>
    <row r="19" spans="2:9" ht="23.25" x14ac:dyDescent="0.5">
      <c r="B19" s="1"/>
      <c r="C19" s="1"/>
      <c r="D19" s="1"/>
      <c r="E19" s="1"/>
      <c r="F19" s="1"/>
      <c r="G19" s="1"/>
      <c r="H19" s="1"/>
      <c r="I19" s="1"/>
    </row>
    <row r="20" spans="2:9" ht="23.25" x14ac:dyDescent="0.5">
      <c r="B20" s="1"/>
      <c r="C20" s="1"/>
      <c r="D20" s="1"/>
      <c r="E20" s="1"/>
      <c r="F20" s="1"/>
      <c r="G20" s="1"/>
      <c r="H20" s="1"/>
      <c r="I20" s="1"/>
    </row>
    <row r="21" spans="2:9" ht="23.25" x14ac:dyDescent="0.5">
      <c r="B21" s="1"/>
      <c r="C21" s="1"/>
      <c r="D21" s="1"/>
      <c r="E21" s="1"/>
      <c r="F21" s="1"/>
      <c r="G21" s="1"/>
      <c r="H21" s="1"/>
      <c r="I21" s="1"/>
    </row>
    <row r="22" spans="2:9" ht="23.25" x14ac:dyDescent="0.5">
      <c r="B22" s="1"/>
      <c r="C22" s="1"/>
      <c r="D22" s="1"/>
      <c r="E22" s="1"/>
      <c r="F22" s="1"/>
      <c r="G22" s="1"/>
      <c r="H22" s="1"/>
      <c r="I22" s="1"/>
    </row>
    <row r="23" spans="2:9" ht="23.25" x14ac:dyDescent="0.5">
      <c r="B23" s="1"/>
      <c r="C23" s="1"/>
      <c r="D23" s="1"/>
      <c r="E23" s="1"/>
      <c r="F23" s="1"/>
      <c r="G23" s="1"/>
      <c r="H23" s="1"/>
      <c r="I23" s="1"/>
    </row>
  </sheetData>
  <mergeCells count="1">
    <mergeCell ref="A2:F2"/>
  </mergeCells>
  <pageMargins left="0.31496062992125984" right="0.11811023622047245" top="0.55118110236220474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ปี 2559</vt:lpstr>
      <vt:lpstr>Sheet2</vt:lpstr>
      <vt:lpstr>ปี2560</vt:lpstr>
      <vt:lpstr>Sheet3</vt:lpstr>
      <vt:lpstr>'ปี 2559'!Print_Area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anjana</cp:lastModifiedBy>
  <cp:lastPrinted>2019-11-25T06:41:40Z</cp:lastPrinted>
  <dcterms:created xsi:type="dcterms:W3CDTF">2017-07-05T01:55:55Z</dcterms:created>
  <dcterms:modified xsi:type="dcterms:W3CDTF">2021-04-28T04:13:10Z</dcterms:modified>
</cp:coreProperties>
</file>